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уховское сп" sheetId="1" r:id="rId1"/>
  </sheets>
  <definedNames>
    <definedName name="_xlnm.Print_Area" localSheetId="0">'суховское сп'!$A$1:$G$121</definedName>
  </definedNames>
  <calcPr fullCalcOnLoad="1"/>
</workbook>
</file>

<file path=xl/sharedStrings.xml><?xml version="1.0" encoding="utf-8"?>
<sst xmlns="http://schemas.openxmlformats.org/spreadsheetml/2006/main" count="115" uniqueCount="106">
  <si>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</si>
  <si>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</si>
  <si>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</si>
  <si>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</si>
  <si>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</si>
  <si>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Наименование показателей</t>
  </si>
  <si>
    <t>Расходы</t>
  </si>
  <si>
    <t>Другие общегосударственные вопросы</t>
  </si>
  <si>
    <t>Жилищное хозяйство</t>
  </si>
  <si>
    <t>Коммунальное хозяйство</t>
  </si>
  <si>
    <t>Культура</t>
  </si>
  <si>
    <t>Социальное обеспечение населения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</si>
  <si>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</si>
  <si>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</si>
  <si>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</si>
  <si>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</si>
  <si>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</si>
  <si>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</si>
  <si>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</si>
  <si>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</si>
  <si>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</si>
  <si>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</si>
  <si>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</si>
  <si>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ГОСУДАРСТВЕННАЯ ПОШЛИНА, СБОРЫ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</si>
  <si>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</si>
  <si>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</si>
  <si>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</si>
  <si>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</si>
  <si>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</si>
  <si>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</si>
  <si>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</si>
  <si>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</si>
  <si>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</si>
  <si>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</si>
  <si>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</t>
  </si>
  <si>
    <t>Прочие субсидии, зачисляемые в бюджеты муниципальных районов</t>
  </si>
  <si>
    <t> Всего доходов</t>
  </si>
  <si>
    <t>Факт на 1.07.06</t>
  </si>
  <si>
    <t>План l полугодия 2006 года</t>
  </si>
  <si>
    <t xml:space="preserve">Исполнение бюджета муниципального образования "Тацинский район"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</si>
  <si>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</si>
  <si>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</si>
  <si>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</si>
  <si>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</si>
  <si>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</si>
  <si>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</si>
  <si>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</si>
  <si>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муниципальных районов на ежемесячное денежное вознаграждение за классное руководство</t>
  </si>
  <si>
    <t xml:space="preserve">Платежи за пользование недрами в целях, не связанных с добычей полезных ископаемых </t>
  </si>
  <si>
    <t>Транспортный налог с организаций</t>
  </si>
  <si>
    <t>Транспортный налог с физических лиц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</si>
  <si>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</si>
  <si>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</si>
  <si>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</si>
  <si>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Налог, взимаемый в связи с применением упрощенной системы налогообложения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</si>
  <si>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</si>
  <si>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Иные межбюджетные трансферты</t>
  </si>
  <si>
    <t xml:space="preserve">Физическая культура и спорт </t>
  </si>
  <si>
    <t xml:space="preserve">Иные межбюджетные трансферты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</si>
  <si>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</si>
  <si>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</si>
  <si>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</si>
  <si>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>Дефицит (-), профицит (+)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</si>
  <si>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</si>
  <si>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НЕНАЛОГОВЫЕ ДОХОДЫ</t>
  </si>
  <si>
    <t>НАЛОГОВЫЕ И НЕНАЛОГОВЫЕ ДОХОДЫ</t>
  </si>
  <si>
    <t>План 1 квартала  за 2009года</t>
  </si>
  <si>
    <t>% выполнения к плану 1 квартала</t>
  </si>
  <si>
    <t>Государственная пошлина за выдачу разрешния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</si>
  <si>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</si>
  <si>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бюджетов муниципальных районов от возврата остатков субсидий,субвенций и иных межбюджетных трансфертов, имеющих целевое назначение, прошлых лет, из бюджетов поселений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</si>
  <si>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</si>
  <si>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</si>
  <si>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</si>
  <si>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</si>
  <si>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</si>
  <si>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</si>
  <si>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</si>
  <si>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ЗДРАВООХРАНЕНИЕ, ФИЗИЧЕСКАЯ КУЛЬТУРА И СПОРТ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</si>
  <si>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</si>
  <si>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</si>
  <si>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</si>
  <si>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</si>
  <si>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</si>
  <si>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</si>
  <si>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</si>
  <si>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</si>
  <si>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</si>
  <si>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</si>
  <si>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</si>
  <si>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</si>
  <si>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</si>
  <si>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</si>
  <si>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</si>
  <si>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Невыясненные поступления, зачисляемые в бюджеты поселений</t>
  </si>
  <si>
    <t>Проценты, полученные от предоставления бюджетных кредитов внутри страны за счет средств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</si>
  <si>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</si>
  <si>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ото чрезвычайных ситуаций природного и техногенного характера, гражданская оборона</t>
  </si>
  <si>
    <t>КУЛЬТУРА, КИНЕМАТОГРАФИЯ</t>
  </si>
  <si>
    <t>ЗАДОЛЖЕННОСТЬ И ПЕРЕРАСЧЕТЫ ПО ОТМЕНЕННЫМ НАЛОГАМ, СБОРАМ И ИНЫМ ОБЯЗАТЕЛЬНЫМ ПЛАТЕЖАМ</t>
  </si>
  <si>
    <t>Дорожное хозяйство (дорожные фонды)</t>
  </si>
  <si>
    <t xml:space="preserve">утвержденный бюджет 2013 года Собранием депутатов </t>
  </si>
  <si>
    <t>Резервные фонды</t>
  </si>
  <si>
    <t>Приложение к Постановлению Администрации Суховского сельского поселения №86 от 08.07.2013</t>
  </si>
  <si>
    <t>Информация об исполнении бюджета Суховского сельского поселения Тацинского района за     6 месяцев 2013 года</t>
  </si>
  <si>
    <t>Факт на 01.07.13г.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</si>
</sst>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164" fontId="0" fillId="24" borderId="0" xfId="0" applyNumberFormat="1" applyFont="1" applyFill="1" applyAlignment="1">
      <alignment horizontal="justify" vertical="justify" wrapText="1"/>
    </xf>
    <xf numFmtId="164" fontId="0" fillId="24" borderId="0" xfId="0" applyNumberFormat="1" applyFont="1" applyFill="1" applyAlignment="1">
      <alignment vertical="justify" wrapText="1"/>
    </xf>
    <xf numFmtId="1" fontId="0" fillId="24" borderId="0" xfId="0" applyNumberFormat="1" applyFont="1" applyFill="1" applyAlignment="1">
      <alignment vertical="justify" wrapText="1"/>
    </xf>
    <xf numFmtId="0" fontId="9" fillId="24" borderId="0" xfId="0" applyFont="1" applyFill="1" applyBorder="1" applyAlignment="1">
      <alignment horizontal="right" wrapText="1"/>
    </xf>
    <xf numFmtId="164" fontId="1" fillId="24" borderId="0" xfId="0" applyNumberFormat="1" applyFont="1" applyFill="1" applyAlignment="1">
      <alignment vertical="justify" wrapText="1"/>
    </xf>
    <xf numFmtId="164" fontId="4" fillId="24" borderId="0" xfId="0" applyNumberFormat="1" applyFont="1" applyFill="1" applyAlignment="1">
      <alignment vertical="justify" wrapText="1"/>
    </xf>
    <xf numFmtId="164" fontId="3" fillId="24" borderId="0" xfId="0" applyNumberFormat="1" applyFont="1" applyFill="1" applyAlignment="1">
      <alignment vertical="justify" wrapText="1"/>
    </xf>
    <xf numFmtId="164" fontId="6" fillId="24" borderId="0" xfId="0" applyNumberFormat="1" applyFont="1" applyFill="1" applyAlignment="1">
      <alignment vertical="justify" wrapText="1"/>
    </xf>
    <xf numFmtId="164" fontId="7" fillId="24" borderId="0" xfId="0" applyNumberFormat="1" applyFont="1" applyFill="1" applyAlignment="1">
      <alignment vertical="justify" wrapText="1"/>
    </xf>
    <xf numFmtId="164" fontId="4" fillId="24" borderId="0" xfId="0" applyNumberFormat="1" applyFont="1" applyFill="1" applyAlignment="1">
      <alignment vertical="justify" wrapText="1"/>
    </xf>
    <xf numFmtId="164" fontId="5" fillId="24" borderId="10" xfId="0" applyNumberFormat="1" applyFont="1" applyFill="1" applyBorder="1" applyAlignment="1">
      <alignment vertical="justify" wrapText="1"/>
    </xf>
    <xf numFmtId="164" fontId="2" fillId="24" borderId="10" xfId="0" applyNumberFormat="1" applyFont="1" applyFill="1" applyBorder="1" applyAlignment="1">
      <alignment vertical="justify" wrapText="1"/>
    </xf>
    <xf numFmtId="164" fontId="2" fillId="24" borderId="10" xfId="0" applyNumberFormat="1" applyFont="1" applyFill="1" applyBorder="1" applyAlignment="1">
      <alignment wrapText="1"/>
    </xf>
    <xf numFmtId="0" fontId="8" fillId="24" borderId="10" xfId="0" applyFont="1" applyFill="1" applyBorder="1" applyAlignment="1">
      <alignment horizontal="left" vertical="top" wrapText="1"/>
    </xf>
    <xf numFmtId="0" fontId="15" fillId="24" borderId="10" xfId="0" applyFont="1" applyFill="1" applyBorder="1" applyAlignment="1">
      <alignment horizontal="left" vertical="top" wrapText="1"/>
    </xf>
    <xf numFmtId="0" fontId="16" fillId="24" borderId="10" xfId="0" applyFont="1" applyFill="1" applyBorder="1" applyAlignment="1">
      <alignment horizontal="left" vertical="top" wrapText="1"/>
    </xf>
    <xf numFmtId="0" fontId="16" fillId="24" borderId="10" xfId="0" applyFont="1" applyFill="1" applyBorder="1" applyAlignment="1">
      <alignment horizontal="left" vertical="top" wrapText="1"/>
    </xf>
    <xf numFmtId="0" fontId="17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5" fillId="24" borderId="10" xfId="54" applyFont="1" applyFill="1" applyBorder="1" applyAlignment="1">
      <alignment wrapText="1"/>
      <protection/>
    </xf>
    <xf numFmtId="0" fontId="16" fillId="24" borderId="10" xfId="54" applyFont="1" applyFill="1" applyBorder="1" applyAlignment="1">
      <alignment wrapText="1"/>
      <protection/>
    </xf>
    <xf numFmtId="0" fontId="15" fillId="24" borderId="10" xfId="0" applyFont="1" applyFill="1" applyBorder="1" applyAlignment="1">
      <alignment vertical="top" wrapText="1"/>
    </xf>
    <xf numFmtId="0" fontId="15" fillId="0" borderId="10" xfId="56" applyFont="1" applyBorder="1" applyAlignment="1">
      <alignment wrapText="1"/>
      <protection/>
    </xf>
    <xf numFmtId="0" fontId="16" fillId="0" borderId="10" xfId="59" applyFont="1" applyBorder="1" applyAlignment="1">
      <alignment wrapText="1"/>
      <protection/>
    </xf>
    <xf numFmtId="0" fontId="16" fillId="0" borderId="10" xfId="60" applyFont="1" applyBorder="1" applyAlignment="1">
      <alignment wrapText="1"/>
      <protection/>
    </xf>
    <xf numFmtId="0" fontId="16" fillId="0" borderId="10" xfId="61" applyFont="1" applyBorder="1" applyAlignment="1">
      <alignment wrapText="1"/>
      <protection/>
    </xf>
    <xf numFmtId="0" fontId="16" fillId="0" borderId="10" xfId="62" applyFont="1" applyBorder="1" applyAlignment="1">
      <alignment wrapText="1"/>
      <protection/>
    </xf>
    <xf numFmtId="0" fontId="16" fillId="0" borderId="10" xfId="64" applyFont="1" applyBorder="1" applyAlignment="1">
      <alignment wrapText="1"/>
      <protection/>
    </xf>
    <xf numFmtId="0" fontId="16" fillId="0" borderId="10" xfId="65" applyFont="1" applyBorder="1" applyAlignment="1">
      <alignment wrapText="1"/>
      <protection/>
    </xf>
    <xf numFmtId="0" fontId="2" fillId="24" borderId="10" xfId="73" applyFont="1" applyFill="1" applyBorder="1" applyAlignment="1">
      <alignment wrapText="1"/>
      <protection/>
    </xf>
    <xf numFmtId="0" fontId="15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left" wrapText="1"/>
    </xf>
    <xf numFmtId="0" fontId="15" fillId="24" borderId="10" xfId="0" applyFont="1" applyFill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wrapText="1"/>
    </xf>
    <xf numFmtId="164" fontId="17" fillId="24" borderId="10" xfId="0" applyNumberFormat="1" applyFont="1" applyFill="1" applyBorder="1" applyAlignment="1">
      <alignment horizontal="justify" vertical="justify" wrapText="1"/>
    </xf>
    <xf numFmtId="0" fontId="11" fillId="0" borderId="10" xfId="0" applyFont="1" applyBorder="1" applyAlignment="1">
      <alignment vertical="top" wrapText="1"/>
    </xf>
    <xf numFmtId="167" fontId="2" fillId="24" borderId="10" xfId="0" applyNumberFormat="1" applyFont="1" applyFill="1" applyBorder="1" applyAlignment="1">
      <alignment/>
    </xf>
    <xf numFmtId="167" fontId="2" fillId="24" borderId="10" xfId="0" applyNumberFormat="1" applyFont="1" applyFill="1" applyBorder="1" applyAlignment="1">
      <alignment/>
    </xf>
    <xf numFmtId="167" fontId="2" fillId="24" borderId="10" xfId="0" applyNumberFormat="1" applyFont="1" applyFill="1" applyBorder="1" applyAlignment="1">
      <alignment vertical="top"/>
    </xf>
    <xf numFmtId="167" fontId="5" fillId="24" borderId="10" xfId="0" applyNumberFormat="1" applyFont="1" applyFill="1" applyBorder="1" applyAlignment="1">
      <alignment vertical="justify" wrapText="1"/>
    </xf>
    <xf numFmtId="167" fontId="2" fillId="24" borderId="10" xfId="0" applyNumberFormat="1" applyFont="1" applyFill="1" applyBorder="1" applyAlignment="1">
      <alignment wrapText="1"/>
    </xf>
    <xf numFmtId="167" fontId="2" fillId="24" borderId="10" xfId="0" applyNumberFormat="1" applyFont="1" applyFill="1" applyBorder="1" applyAlignment="1">
      <alignment vertical="justify" wrapText="1"/>
    </xf>
    <xf numFmtId="167" fontId="5" fillId="24" borderId="10" xfId="0" applyNumberFormat="1" applyFont="1" applyFill="1" applyBorder="1" applyAlignment="1">
      <alignment/>
    </xf>
    <xf numFmtId="167" fontId="5" fillId="24" borderId="10" xfId="0" applyNumberFormat="1" applyFont="1" applyFill="1" applyBorder="1" applyAlignment="1">
      <alignment/>
    </xf>
    <xf numFmtId="167" fontId="2" fillId="24" borderId="10" xfId="0" applyNumberFormat="1" applyFont="1" applyFill="1" applyBorder="1" applyAlignment="1">
      <alignment vertical="justify" wrapText="1"/>
    </xf>
    <xf numFmtId="167" fontId="8" fillId="24" borderId="10" xfId="0" applyNumberFormat="1" applyFont="1" applyFill="1" applyBorder="1" applyAlignment="1">
      <alignment horizontal="right" wrapText="1"/>
    </xf>
    <xf numFmtId="167" fontId="19" fillId="24" borderId="10" xfId="0" applyNumberFormat="1" applyFont="1" applyFill="1" applyBorder="1" applyAlignment="1">
      <alignment horizontal="right" wrapText="1"/>
    </xf>
    <xf numFmtId="167" fontId="19" fillId="24" borderId="10" xfId="0" applyNumberFormat="1" applyFont="1" applyFill="1" applyBorder="1" applyAlignment="1">
      <alignment horizontal="right" wrapText="1"/>
    </xf>
    <xf numFmtId="167" fontId="8" fillId="24" borderId="10" xfId="0" applyNumberFormat="1" applyFont="1" applyFill="1" applyBorder="1" applyAlignment="1">
      <alignment horizontal="right" wrapText="1"/>
    </xf>
    <xf numFmtId="167" fontId="2" fillId="24" borderId="10" xfId="0" applyNumberFormat="1" applyFont="1" applyFill="1" applyBorder="1" applyAlignment="1">
      <alignment wrapText="1"/>
    </xf>
    <xf numFmtId="164" fontId="1" fillId="24" borderId="0" xfId="0" applyNumberFormat="1" applyFont="1" applyFill="1" applyBorder="1" applyAlignment="1">
      <alignment horizontal="center" vertical="justify" wrapText="1"/>
    </xf>
    <xf numFmtId="164" fontId="2" fillId="24" borderId="10" xfId="0" applyNumberFormat="1" applyFont="1" applyFill="1" applyBorder="1" applyAlignment="1">
      <alignment horizontal="center" vertical="justify" wrapText="1"/>
    </xf>
    <xf numFmtId="0" fontId="9" fillId="24" borderId="0" xfId="0" applyFont="1" applyFill="1" applyBorder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райо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92">
      <selection activeCell="A5" sqref="A5:G5"/>
    </sheetView>
  </sheetViews>
  <sheetFormatPr defaultColWidth="9.00390625" defaultRowHeight="12.75"/>
  <cols>
    <col min="1" max="1" width="57.375" style="2" customWidth="1"/>
    <col min="2" max="2" width="17.75390625" style="4" customWidth="1"/>
    <col min="3" max="3" width="17.25390625" style="4" hidden="1" customWidth="1"/>
    <col min="4" max="4" width="16.375" style="4" customWidth="1"/>
    <col min="5" max="5" width="0.875" style="3" hidden="1" customWidth="1"/>
    <col min="6" max="6" width="8.375" style="3" hidden="1" customWidth="1"/>
    <col min="7" max="7" width="16.125" style="3" customWidth="1"/>
    <col min="8" max="16384" width="9.00390625" style="3" customWidth="1"/>
  </cols>
  <sheetData>
    <row r="1" spans="2:7" ht="12" customHeight="1">
      <c r="B1" s="60" t="s">
        <v>103</v>
      </c>
      <c r="C1" s="60"/>
      <c r="D1" s="60"/>
      <c r="E1" s="60"/>
      <c r="F1" s="60"/>
      <c r="G1" s="60"/>
    </row>
    <row r="2" spans="2:7" ht="12" customHeight="1">
      <c r="B2" s="60"/>
      <c r="C2" s="60"/>
      <c r="D2" s="60"/>
      <c r="E2" s="60"/>
      <c r="F2" s="60"/>
      <c r="G2" s="60"/>
    </row>
    <row r="3" spans="2:7" ht="44.25" customHeight="1">
      <c r="B3" s="60"/>
      <c r="C3" s="60"/>
      <c r="D3" s="60"/>
      <c r="E3" s="60"/>
      <c r="F3" s="60"/>
      <c r="G3" s="60"/>
    </row>
    <row r="4" spans="3:7" ht="12" customHeight="1">
      <c r="C4" s="5"/>
      <c r="D4" s="5"/>
      <c r="E4" s="5"/>
      <c r="F4" s="5"/>
      <c r="G4" s="5"/>
    </row>
    <row r="5" spans="1:7" s="6" customFormat="1" ht="37.5" customHeight="1">
      <c r="A5" s="58" t="s">
        <v>104</v>
      </c>
      <c r="B5" s="58"/>
      <c r="C5" s="58"/>
      <c r="D5" s="58"/>
      <c r="E5" s="58"/>
      <c r="F5" s="58"/>
      <c r="G5" s="58"/>
    </row>
    <row r="6" spans="1:10" s="7" customFormat="1" ht="46.5" customHeight="1">
      <c r="A6" s="14" t="s">
        <v>5</v>
      </c>
      <c r="B6" s="14" t="s">
        <v>101</v>
      </c>
      <c r="C6" s="14" t="s">
        <v>66</v>
      </c>
      <c r="D6" s="14" t="s">
        <v>105</v>
      </c>
      <c r="E6" s="14" t="s">
        <v>0</v>
      </c>
      <c r="F6" s="14" t="s">
        <v>67</v>
      </c>
      <c r="G6" s="14" t="s">
        <v>1</v>
      </c>
      <c r="I6" s="8"/>
      <c r="J6" s="8"/>
    </row>
    <row r="7" spans="1:7" s="7" customFormat="1" ht="12.75">
      <c r="A7" s="16" t="s">
        <v>65</v>
      </c>
      <c r="B7" s="46">
        <f>B8+B13+B19+B10+B27+B35+B51</f>
        <v>4525.099999999999</v>
      </c>
      <c r="C7" s="46" t="e">
        <f>C8+C13+C19+C10+C27+C35+C51</f>
        <v>#REF!</v>
      </c>
      <c r="D7" s="46">
        <f>D8+D10+D13+D19+D35+D51+D54</f>
        <v>1356</v>
      </c>
      <c r="E7" s="47"/>
      <c r="F7" s="48" t="e">
        <f>D7/C7%</f>
        <v>#REF!</v>
      </c>
      <c r="G7" s="48">
        <f aca="true" t="shared" si="0" ref="G7:G12">D7/B7%</f>
        <v>29.966188592517295</v>
      </c>
    </row>
    <row r="8" spans="1:7" s="7" customFormat="1" ht="12.75">
      <c r="A8" s="16" t="s">
        <v>21</v>
      </c>
      <c r="B8" s="46">
        <f>B9</f>
        <v>272.6</v>
      </c>
      <c r="C8" s="46" t="e">
        <f>#REF!+C9</f>
        <v>#REF!</v>
      </c>
      <c r="D8" s="46">
        <f>D9</f>
        <v>116.8</v>
      </c>
      <c r="E8" s="49" t="e">
        <f>D8/#REF!%</f>
        <v>#REF!</v>
      </c>
      <c r="F8" s="48" t="e">
        <f>D8/C8%</f>
        <v>#REF!</v>
      </c>
      <c r="G8" s="48">
        <f t="shared" si="0"/>
        <v>42.84666177549522</v>
      </c>
    </row>
    <row r="9" spans="1:7" ht="12.75">
      <c r="A9" s="18" t="s">
        <v>2</v>
      </c>
      <c r="B9" s="50">
        <v>272.6</v>
      </c>
      <c r="C9" s="50">
        <v>80623.8</v>
      </c>
      <c r="D9" s="50">
        <v>116.8</v>
      </c>
      <c r="E9" s="49" t="e">
        <f>D9/#REF!%</f>
        <v>#REF!</v>
      </c>
      <c r="F9" s="48">
        <f>D9/C9%</f>
        <v>0.14487037326447028</v>
      </c>
      <c r="G9" s="48">
        <f t="shared" si="0"/>
        <v>42.84666177549522</v>
      </c>
    </row>
    <row r="10" spans="1:7" s="7" customFormat="1" ht="12.75">
      <c r="A10" s="16" t="s">
        <v>22</v>
      </c>
      <c r="B10" s="45">
        <f>B11+B12</f>
        <v>239.1</v>
      </c>
      <c r="C10" s="45" t="e">
        <f>#REF!+#REF!+C11</f>
        <v>#REF!</v>
      </c>
      <c r="D10" s="45">
        <f>D11+D12</f>
        <v>166.5</v>
      </c>
      <c r="E10" s="49" t="e">
        <f>D10/#REF!%</f>
        <v>#REF!</v>
      </c>
      <c r="F10" s="48" t="e">
        <f>D10/C10%</f>
        <v>#REF!</v>
      </c>
      <c r="G10" s="48">
        <f t="shared" si="0"/>
        <v>69.63613550815559</v>
      </c>
    </row>
    <row r="11" spans="1:7" s="7" customFormat="1" ht="24">
      <c r="A11" s="17" t="s">
        <v>54</v>
      </c>
      <c r="B11" s="50"/>
      <c r="C11" s="50">
        <v>1576.4</v>
      </c>
      <c r="D11" s="50">
        <v>0.2</v>
      </c>
      <c r="E11" s="49"/>
      <c r="F11" s="48">
        <f>D11/C11%</f>
        <v>0.01268713524486171</v>
      </c>
      <c r="G11" s="48"/>
    </row>
    <row r="12" spans="1:7" s="7" customFormat="1" ht="12.75">
      <c r="A12" s="17" t="s">
        <v>3</v>
      </c>
      <c r="B12" s="50">
        <v>239.1</v>
      </c>
      <c r="C12" s="50"/>
      <c r="D12" s="50">
        <v>166.3</v>
      </c>
      <c r="E12" s="49"/>
      <c r="F12" s="48"/>
      <c r="G12" s="48">
        <f t="shared" si="0"/>
        <v>69.55248849853618</v>
      </c>
    </row>
    <row r="13" spans="1:7" ht="15" customHeight="1">
      <c r="A13" s="16" t="s">
        <v>43</v>
      </c>
      <c r="B13" s="44">
        <f>B14+B15+B16+B18</f>
        <v>3250.2999999999997</v>
      </c>
      <c r="C13" s="44">
        <f>C14+C15+C16+C17</f>
        <v>5757.900000000001</v>
      </c>
      <c r="D13" s="44">
        <f>D14+D15+D16+D18</f>
        <v>709.1</v>
      </c>
      <c r="E13" s="49"/>
      <c r="F13" s="48">
        <f aca="true" t="shared" si="1" ref="F13:F20">D13/C13%</f>
        <v>12.315253825179317</v>
      </c>
      <c r="G13" s="48">
        <f aca="true" t="shared" si="2" ref="G13:G18">D13/B13%</f>
        <v>21.816447712518844</v>
      </c>
    </row>
    <row r="14" spans="1:7" ht="15" customHeight="1">
      <c r="A14" s="18" t="s">
        <v>44</v>
      </c>
      <c r="B14" s="50">
        <v>98.6</v>
      </c>
      <c r="C14" s="50">
        <v>2731.8</v>
      </c>
      <c r="D14" s="50">
        <v>1.9</v>
      </c>
      <c r="E14" s="49"/>
      <c r="F14" s="48">
        <f t="shared" si="1"/>
        <v>0.06955121165531883</v>
      </c>
      <c r="G14" s="48">
        <f t="shared" si="2"/>
        <v>1.9269776876267748</v>
      </c>
    </row>
    <row r="15" spans="1:7" ht="15" customHeight="1" hidden="1">
      <c r="A15" s="17" t="s">
        <v>49</v>
      </c>
      <c r="B15" s="50"/>
      <c r="C15" s="50">
        <v>1122.8</v>
      </c>
      <c r="D15" s="50"/>
      <c r="E15" s="49"/>
      <c r="F15" s="48">
        <f t="shared" si="1"/>
        <v>0</v>
      </c>
      <c r="G15" s="48" t="e">
        <f t="shared" si="2"/>
        <v>#DIV/0!</v>
      </c>
    </row>
    <row r="16" spans="1:7" ht="15" customHeight="1" hidden="1">
      <c r="A16" s="17" t="s">
        <v>50</v>
      </c>
      <c r="B16" s="50"/>
      <c r="C16" s="50">
        <v>1903.3</v>
      </c>
      <c r="D16" s="50"/>
      <c r="E16" s="49"/>
      <c r="F16" s="48">
        <f t="shared" si="1"/>
        <v>0</v>
      </c>
      <c r="G16" s="48" t="e">
        <f t="shared" si="2"/>
        <v>#DIV/0!</v>
      </c>
    </row>
    <row r="17" spans="1:7" ht="15" customHeight="1" hidden="1">
      <c r="A17" s="18" t="s">
        <v>45</v>
      </c>
      <c r="B17" s="50">
        <v>0</v>
      </c>
      <c r="C17" s="50">
        <v>0</v>
      </c>
      <c r="D17" s="50">
        <v>0</v>
      </c>
      <c r="E17" s="49"/>
      <c r="F17" s="48"/>
      <c r="G17" s="48"/>
    </row>
    <row r="18" spans="1:7" ht="15" customHeight="1">
      <c r="A18" s="18" t="s">
        <v>45</v>
      </c>
      <c r="B18" s="50">
        <v>3151.7</v>
      </c>
      <c r="C18" s="50"/>
      <c r="D18" s="50">
        <v>707.2</v>
      </c>
      <c r="E18" s="49"/>
      <c r="F18" s="48"/>
      <c r="G18" s="48">
        <f t="shared" si="2"/>
        <v>22.438683884887524</v>
      </c>
    </row>
    <row r="19" spans="1:7" s="7" customFormat="1" ht="12.75">
      <c r="A19" s="19" t="s">
        <v>23</v>
      </c>
      <c r="B19" s="45">
        <f>B20</f>
        <v>0</v>
      </c>
      <c r="C19" s="45">
        <f>C20+C22+C23+C24+C25</f>
        <v>1871.1</v>
      </c>
      <c r="D19" s="45">
        <f>D20</f>
        <v>1</v>
      </c>
      <c r="E19" s="49" t="e">
        <f>D19/#REF!%</f>
        <v>#REF!</v>
      </c>
      <c r="F19" s="48">
        <f t="shared" si="1"/>
        <v>0.05344449788894234</v>
      </c>
      <c r="G19" s="48"/>
    </row>
    <row r="20" spans="1:7" ht="36">
      <c r="A20" s="20" t="s">
        <v>24</v>
      </c>
      <c r="B20" s="50">
        <v>0</v>
      </c>
      <c r="C20" s="50">
        <f>C21</f>
        <v>430.1</v>
      </c>
      <c r="D20" s="50">
        <v>1</v>
      </c>
      <c r="E20" s="49" t="e">
        <f>D20/#REF!%</f>
        <v>#REF!</v>
      </c>
      <c r="F20" s="48">
        <f t="shared" si="1"/>
        <v>0.23250406882120436</v>
      </c>
      <c r="G20" s="48"/>
    </row>
    <row r="21" spans="1:7" ht="48">
      <c r="A21" s="20" t="s">
        <v>87</v>
      </c>
      <c r="B21" s="50">
        <v>0</v>
      </c>
      <c r="C21" s="50">
        <v>430.1</v>
      </c>
      <c r="D21" s="50">
        <v>1</v>
      </c>
      <c r="E21" s="49"/>
      <c r="F21" s="48">
        <f aca="true" t="shared" si="3" ref="F21:F77">D21/C21%</f>
        <v>0.23250406882120436</v>
      </c>
      <c r="G21" s="48"/>
    </row>
    <row r="22" spans="1:7" ht="12.75" hidden="1">
      <c r="A22" s="21"/>
      <c r="B22" s="50">
        <v>36.7</v>
      </c>
      <c r="C22" s="50"/>
      <c r="D22" s="50">
        <v>5.3</v>
      </c>
      <c r="E22" s="49"/>
      <c r="F22" s="48"/>
      <c r="G22" s="48">
        <f aca="true" t="shared" si="4" ref="G22:G78">D22/B22%</f>
        <v>14.441416893732967</v>
      </c>
    </row>
    <row r="23" spans="1:7" ht="66" customHeight="1" hidden="1">
      <c r="A23" s="22"/>
      <c r="B23" s="50">
        <v>4695.4</v>
      </c>
      <c r="C23" s="50">
        <v>1441</v>
      </c>
      <c r="D23" s="50">
        <v>1096.7</v>
      </c>
      <c r="E23" s="49"/>
      <c r="F23" s="48">
        <f t="shared" si="3"/>
        <v>76.10687022900764</v>
      </c>
      <c r="G23" s="48">
        <f t="shared" si="4"/>
        <v>23.356902500319467</v>
      </c>
    </row>
    <row r="24" spans="1:7" s="7" customFormat="1" ht="24" hidden="1">
      <c r="A24" s="17" t="s">
        <v>68</v>
      </c>
      <c r="B24" s="50">
        <v>0</v>
      </c>
      <c r="C24" s="50">
        <v>0</v>
      </c>
      <c r="D24" s="50">
        <v>0</v>
      </c>
      <c r="E24" s="49" t="e">
        <f>SUM(E26:E27)</f>
        <v>#REF!</v>
      </c>
      <c r="F24" s="48"/>
      <c r="G24" s="48"/>
    </row>
    <row r="25" spans="1:7" s="7" customFormat="1" ht="76.5" customHeight="1" hidden="1">
      <c r="A25" s="22" t="s">
        <v>51</v>
      </c>
      <c r="B25" s="50">
        <f>B26</f>
        <v>0</v>
      </c>
      <c r="C25" s="50">
        <f>C26</f>
        <v>0</v>
      </c>
      <c r="D25" s="50">
        <f>D26</f>
        <v>0</v>
      </c>
      <c r="E25" s="49"/>
      <c r="F25" s="48"/>
      <c r="G25" s="48"/>
    </row>
    <row r="26" spans="1:7" ht="98.25" customHeight="1" hidden="1">
      <c r="A26" s="22" t="s">
        <v>52</v>
      </c>
      <c r="B26" s="50">
        <v>0</v>
      </c>
      <c r="C26" s="50">
        <v>0</v>
      </c>
      <c r="D26" s="50">
        <v>0</v>
      </c>
      <c r="E26" s="49" t="e">
        <f>D26/#REF!%</f>
        <v>#REF!</v>
      </c>
      <c r="F26" s="48"/>
      <c r="G26" s="48"/>
    </row>
    <row r="27" spans="1:7" ht="24" hidden="1">
      <c r="A27" s="16" t="s">
        <v>99</v>
      </c>
      <c r="B27" s="45">
        <f>B32</f>
        <v>0</v>
      </c>
      <c r="C27" s="45">
        <f>C28+C32+C30+C29</f>
        <v>0</v>
      </c>
      <c r="D27" s="45">
        <f>D32</f>
        <v>0</v>
      </c>
      <c r="E27" s="49"/>
      <c r="F27" s="48"/>
      <c r="G27" s="48">
        <v>0</v>
      </c>
    </row>
    <row r="28" spans="1:7" ht="12.75" hidden="1">
      <c r="A28" s="19" t="s">
        <v>25</v>
      </c>
      <c r="B28" s="45">
        <v>0</v>
      </c>
      <c r="C28" s="45">
        <v>0</v>
      </c>
      <c r="D28" s="45">
        <v>0</v>
      </c>
      <c r="E28" s="49"/>
      <c r="F28" s="48"/>
      <c r="G28" s="48"/>
    </row>
    <row r="29" spans="1:7" ht="24" hidden="1">
      <c r="A29" s="19" t="s">
        <v>48</v>
      </c>
      <c r="B29" s="45">
        <v>0</v>
      </c>
      <c r="C29" s="45">
        <v>0</v>
      </c>
      <c r="D29" s="45">
        <v>0</v>
      </c>
      <c r="E29" s="49"/>
      <c r="F29" s="48"/>
      <c r="G29" s="48"/>
    </row>
    <row r="30" spans="1:7" ht="12.75" hidden="1">
      <c r="A30" s="19" t="s">
        <v>4</v>
      </c>
      <c r="B30" s="45">
        <f>B31</f>
        <v>0</v>
      </c>
      <c r="C30" s="45">
        <f>C31</f>
        <v>0</v>
      </c>
      <c r="D30" s="45">
        <f>D31</f>
        <v>0</v>
      </c>
      <c r="E30" s="49"/>
      <c r="F30" s="48"/>
      <c r="G30" s="48"/>
    </row>
    <row r="31" spans="1:7" ht="12.75" hidden="1">
      <c r="A31" s="20" t="s">
        <v>26</v>
      </c>
      <c r="B31" s="51">
        <v>0</v>
      </c>
      <c r="C31" s="51">
        <v>0</v>
      </c>
      <c r="D31" s="51"/>
      <c r="E31" s="49"/>
      <c r="F31" s="48"/>
      <c r="G31" s="48"/>
    </row>
    <row r="32" spans="1:7" ht="12.75" hidden="1">
      <c r="A32" s="19" t="s">
        <v>4</v>
      </c>
      <c r="B32" s="45">
        <f>B34</f>
        <v>0</v>
      </c>
      <c r="C32" s="45">
        <f>C33+C34</f>
        <v>0</v>
      </c>
      <c r="D32" s="45">
        <f>D34</f>
        <v>0</v>
      </c>
      <c r="E32" s="46">
        <f>E33+E34</f>
        <v>0</v>
      </c>
      <c r="F32" s="48"/>
      <c r="G32" s="48">
        <v>0</v>
      </c>
    </row>
    <row r="33" spans="1:7" ht="60" customHeight="1" hidden="1">
      <c r="A33" s="20" t="s">
        <v>79</v>
      </c>
      <c r="B33" s="50"/>
      <c r="C33" s="50">
        <v>0</v>
      </c>
      <c r="D33" s="50">
        <v>0</v>
      </c>
      <c r="E33" s="49"/>
      <c r="F33" s="48"/>
      <c r="G33" s="48"/>
    </row>
    <row r="34" spans="1:7" ht="26.25" customHeight="1" hidden="1">
      <c r="A34" s="20" t="s">
        <v>88</v>
      </c>
      <c r="B34" s="50">
        <v>0</v>
      </c>
      <c r="C34" s="50">
        <v>0</v>
      </c>
      <c r="D34" s="50"/>
      <c r="E34" s="49"/>
      <c r="F34" s="48"/>
      <c r="G34" s="48">
        <v>0</v>
      </c>
    </row>
    <row r="35" spans="1:7" ht="27.75" customHeight="1">
      <c r="A35" s="19" t="s">
        <v>27</v>
      </c>
      <c r="B35" s="45">
        <f>B38+B36</f>
        <v>761.2</v>
      </c>
      <c r="C35" s="45">
        <f>C37+C38+C42+C43</f>
        <v>4727.8</v>
      </c>
      <c r="D35" s="45">
        <f>D38+D36</f>
        <v>330.8</v>
      </c>
      <c r="E35" s="49"/>
      <c r="F35" s="48">
        <f t="shared" si="3"/>
        <v>6.996911882905368</v>
      </c>
      <c r="G35" s="48">
        <f t="shared" si="4"/>
        <v>43.45769837099317</v>
      </c>
    </row>
    <row r="36" spans="1:7" ht="27.75" customHeight="1" hidden="1">
      <c r="A36" s="43" t="s">
        <v>28</v>
      </c>
      <c r="B36" s="45">
        <f>B37</f>
        <v>0</v>
      </c>
      <c r="C36" s="45">
        <f>C37</f>
        <v>3.4</v>
      </c>
      <c r="D36" s="45">
        <f>D37</f>
        <v>0</v>
      </c>
      <c r="E36" s="49" t="e">
        <f>D36/#REF!%</f>
        <v>#REF!</v>
      </c>
      <c r="F36" s="48"/>
      <c r="G36" s="48" t="e">
        <f t="shared" si="4"/>
        <v>#DIV/0!</v>
      </c>
    </row>
    <row r="37" spans="1:7" ht="28.5" customHeight="1" hidden="1">
      <c r="A37" s="1" t="s">
        <v>95</v>
      </c>
      <c r="B37" s="51">
        <v>0</v>
      </c>
      <c r="C37" s="51">
        <v>3.4</v>
      </c>
      <c r="D37" s="51">
        <v>0</v>
      </c>
      <c r="E37" s="49" t="e">
        <f>D37/#REF!%</f>
        <v>#REF!</v>
      </c>
      <c r="F37" s="48"/>
      <c r="G37" s="48" t="e">
        <f t="shared" si="4"/>
        <v>#DIV/0!</v>
      </c>
    </row>
    <row r="38" spans="1:7" ht="63.75" customHeight="1">
      <c r="A38" s="23" t="s">
        <v>69</v>
      </c>
      <c r="B38" s="45">
        <f>B39</f>
        <v>761.2</v>
      </c>
      <c r="C38" s="45">
        <f>C39+C40+C41</f>
        <v>2954.6</v>
      </c>
      <c r="D38" s="45">
        <f>D39</f>
        <v>330.8</v>
      </c>
      <c r="E38" s="49"/>
      <c r="F38" s="48">
        <f t="shared" si="3"/>
        <v>11.196100995058554</v>
      </c>
      <c r="G38" s="48">
        <f t="shared" si="4"/>
        <v>43.45769837099317</v>
      </c>
    </row>
    <row r="39" spans="1:7" ht="55.5" customHeight="1">
      <c r="A39" s="22" t="s">
        <v>53</v>
      </c>
      <c r="B39" s="50">
        <v>761.2</v>
      </c>
      <c r="C39" s="50">
        <v>2870</v>
      </c>
      <c r="D39" s="50">
        <v>330.8</v>
      </c>
      <c r="E39" s="49"/>
      <c r="F39" s="48">
        <f t="shared" si="3"/>
        <v>11.526132404181185</v>
      </c>
      <c r="G39" s="48">
        <f t="shared" si="4"/>
        <v>43.45769837099317</v>
      </c>
    </row>
    <row r="40" spans="1:7" ht="12.75" hidden="1">
      <c r="A40" s="21"/>
      <c r="B40" s="50">
        <v>0</v>
      </c>
      <c r="C40" s="50"/>
      <c r="D40" s="50">
        <v>26.6</v>
      </c>
      <c r="E40" s="49"/>
      <c r="F40" s="48"/>
      <c r="G40" s="48"/>
    </row>
    <row r="41" spans="1:7" ht="12.75" hidden="1">
      <c r="A41" s="21"/>
      <c r="B41" s="50">
        <v>1977.7</v>
      </c>
      <c r="C41" s="50">
        <v>84.6</v>
      </c>
      <c r="D41" s="50">
        <v>520.1</v>
      </c>
      <c r="E41" s="49"/>
      <c r="F41" s="48">
        <f>D41/C41%</f>
        <v>614.775413711584</v>
      </c>
      <c r="G41" s="48">
        <f t="shared" si="4"/>
        <v>26.29822521110381</v>
      </c>
    </row>
    <row r="42" spans="1:7" ht="47.25" customHeight="1" hidden="1">
      <c r="A42" s="21"/>
      <c r="B42" s="50">
        <v>61</v>
      </c>
      <c r="C42" s="50">
        <v>1613.2</v>
      </c>
      <c r="D42" s="50">
        <v>123.1</v>
      </c>
      <c r="E42" s="49"/>
      <c r="F42" s="48">
        <f t="shared" si="3"/>
        <v>7.630795933548226</v>
      </c>
      <c r="G42" s="48">
        <f t="shared" si="4"/>
        <v>201.80327868852459</v>
      </c>
    </row>
    <row r="43" spans="1:7" ht="66" customHeight="1" hidden="1">
      <c r="A43" s="21"/>
      <c r="B43" s="50">
        <v>27.5</v>
      </c>
      <c r="C43" s="50">
        <v>156.6</v>
      </c>
      <c r="D43" s="50">
        <v>0</v>
      </c>
      <c r="E43" s="49"/>
      <c r="F43" s="48">
        <f t="shared" si="3"/>
        <v>0</v>
      </c>
      <c r="G43" s="48">
        <f t="shared" si="4"/>
        <v>0</v>
      </c>
    </row>
    <row r="44" spans="1:7" s="7" customFormat="1" ht="12.75" hidden="1">
      <c r="A44" s="16"/>
      <c r="B44" s="45">
        <f>B45</f>
        <v>468.9</v>
      </c>
      <c r="C44" s="45">
        <f>C45</f>
        <v>483.4</v>
      </c>
      <c r="D44" s="45">
        <f>D45</f>
        <v>161.1</v>
      </c>
      <c r="E44" s="49" t="e">
        <f>D44/#REF!%</f>
        <v>#REF!</v>
      </c>
      <c r="F44" s="48">
        <f t="shared" si="3"/>
        <v>33.326437732726525</v>
      </c>
      <c r="G44" s="48">
        <f t="shared" si="4"/>
        <v>34.357005758157385</v>
      </c>
    </row>
    <row r="45" spans="1:7" s="7" customFormat="1" ht="12.75" hidden="1">
      <c r="A45" s="18"/>
      <c r="B45" s="51">
        <v>468.9</v>
      </c>
      <c r="C45" s="51">
        <v>483.4</v>
      </c>
      <c r="D45" s="51">
        <v>161.1</v>
      </c>
      <c r="E45" s="47"/>
      <c r="F45" s="48">
        <f t="shared" si="3"/>
        <v>33.326437732726525</v>
      </c>
      <c r="G45" s="48">
        <f t="shared" si="4"/>
        <v>34.357005758157385</v>
      </c>
    </row>
    <row r="46" spans="1:7" s="9" customFormat="1" ht="25.5" customHeight="1" hidden="1">
      <c r="A46" s="16"/>
      <c r="B46" s="45">
        <f>B47+B50</f>
        <v>75.3</v>
      </c>
      <c r="C46" s="45">
        <f>C47+C50</f>
        <v>93.8</v>
      </c>
      <c r="D46" s="45">
        <f>D47+D50</f>
        <v>40.7</v>
      </c>
      <c r="E46" s="49" t="e">
        <f>D46/#REF!%</f>
        <v>#REF!</v>
      </c>
      <c r="F46" s="48">
        <f t="shared" si="3"/>
        <v>43.39019189765459</v>
      </c>
      <c r="G46" s="48">
        <f t="shared" si="4"/>
        <v>54.050464807436924</v>
      </c>
    </row>
    <row r="47" spans="1:7" ht="12.75" hidden="1">
      <c r="A47" s="16"/>
      <c r="B47" s="45">
        <f>B49</f>
        <v>12.1</v>
      </c>
      <c r="C47" s="45">
        <f>C49</f>
        <v>30.5</v>
      </c>
      <c r="D47" s="45">
        <f>D49</f>
        <v>12.1</v>
      </c>
      <c r="E47" s="45">
        <f>E48+E50</f>
        <v>0</v>
      </c>
      <c r="F47" s="48">
        <f t="shared" si="3"/>
        <v>39.67213114754098</v>
      </c>
      <c r="G47" s="48">
        <f t="shared" si="4"/>
        <v>100</v>
      </c>
    </row>
    <row r="48" spans="1:7" ht="12.75" hidden="1">
      <c r="A48" s="18"/>
      <c r="B48" s="51"/>
      <c r="C48" s="51"/>
      <c r="D48" s="51"/>
      <c r="E48" s="49"/>
      <c r="F48" s="48"/>
      <c r="G48" s="48"/>
    </row>
    <row r="49" spans="1:7" ht="12.75" hidden="1">
      <c r="A49" s="24"/>
      <c r="B49" s="51">
        <v>12.1</v>
      </c>
      <c r="C49" s="51">
        <v>30.5</v>
      </c>
      <c r="D49" s="51">
        <v>12.1</v>
      </c>
      <c r="E49" s="49"/>
      <c r="F49" s="48">
        <f t="shared" si="3"/>
        <v>39.67213114754098</v>
      </c>
      <c r="G49" s="48">
        <f t="shared" si="4"/>
        <v>100</v>
      </c>
    </row>
    <row r="50" spans="1:7" ht="12.75" hidden="1">
      <c r="A50" s="24"/>
      <c r="B50" s="51">
        <v>63.2</v>
      </c>
      <c r="C50" s="51">
        <v>63.3</v>
      </c>
      <c r="D50" s="51">
        <v>28.6</v>
      </c>
      <c r="E50" s="49"/>
      <c r="F50" s="48">
        <f t="shared" si="3"/>
        <v>45.181674565560826</v>
      </c>
      <c r="G50" s="48">
        <f t="shared" si="4"/>
        <v>45.25316455696203</v>
      </c>
    </row>
    <row r="51" spans="1:7" ht="24">
      <c r="A51" s="16" t="s">
        <v>46</v>
      </c>
      <c r="B51" s="45">
        <f>B52</f>
        <v>1.9</v>
      </c>
      <c r="C51" s="45">
        <f>C52</f>
        <v>299</v>
      </c>
      <c r="D51" s="45">
        <f>D52</f>
        <v>0</v>
      </c>
      <c r="E51" s="45">
        <f>E52</f>
        <v>0</v>
      </c>
      <c r="F51" s="45">
        <f>F52</f>
        <v>0</v>
      </c>
      <c r="G51" s="48">
        <f t="shared" si="4"/>
        <v>0</v>
      </c>
    </row>
    <row r="52" spans="1:7" ht="39.75" customHeight="1">
      <c r="A52" s="25" t="s">
        <v>89</v>
      </c>
      <c r="B52" s="50">
        <v>1.9</v>
      </c>
      <c r="C52" s="50">
        <v>299</v>
      </c>
      <c r="D52" s="50">
        <v>0</v>
      </c>
      <c r="E52" s="49"/>
      <c r="F52" s="48">
        <f t="shared" si="3"/>
        <v>0</v>
      </c>
      <c r="G52" s="48">
        <f t="shared" si="4"/>
        <v>0</v>
      </c>
    </row>
    <row r="53" spans="1:7" ht="36">
      <c r="A53" s="17" t="s">
        <v>90</v>
      </c>
      <c r="B53" s="51">
        <v>1.9</v>
      </c>
      <c r="C53" s="51">
        <v>57.5</v>
      </c>
      <c r="D53" s="51">
        <v>0</v>
      </c>
      <c r="E53" s="49"/>
      <c r="F53" s="48">
        <f t="shared" si="3"/>
        <v>0</v>
      </c>
      <c r="G53" s="48">
        <f t="shared" si="4"/>
        <v>0</v>
      </c>
    </row>
    <row r="54" spans="1:7" ht="15.75" customHeight="1">
      <c r="A54" s="16" t="s">
        <v>29</v>
      </c>
      <c r="B54" s="45">
        <f aca="true" t="shared" si="5" ref="B54:D55">B55</f>
        <v>0</v>
      </c>
      <c r="C54" s="45">
        <f t="shared" si="5"/>
        <v>1636.1</v>
      </c>
      <c r="D54" s="45">
        <f t="shared" si="5"/>
        <v>31.8</v>
      </c>
      <c r="E54" s="49" t="e">
        <f>D54/#REF!%</f>
        <v>#REF!</v>
      </c>
      <c r="F54" s="48">
        <f t="shared" si="3"/>
        <v>1.9436464763767496</v>
      </c>
      <c r="G54" s="48" t="e">
        <f t="shared" si="4"/>
        <v>#DIV/0!</v>
      </c>
    </row>
    <row r="55" spans="1:7" ht="31.5" customHeight="1">
      <c r="A55" s="16" t="s">
        <v>30</v>
      </c>
      <c r="B55" s="45">
        <f t="shared" si="5"/>
        <v>0</v>
      </c>
      <c r="C55" s="45">
        <f t="shared" si="5"/>
        <v>1636.1</v>
      </c>
      <c r="D55" s="45">
        <f t="shared" si="5"/>
        <v>31.8</v>
      </c>
      <c r="E55" s="49" t="e">
        <f>D55/#REF!%</f>
        <v>#REF!</v>
      </c>
      <c r="F55" s="48">
        <f t="shared" si="3"/>
        <v>1.9436464763767496</v>
      </c>
      <c r="G55" s="48" t="e">
        <f t="shared" si="4"/>
        <v>#DIV/0!</v>
      </c>
    </row>
    <row r="56" spans="1:7" ht="24" customHeight="1">
      <c r="A56" s="20" t="s">
        <v>31</v>
      </c>
      <c r="B56" s="50"/>
      <c r="C56" s="50">
        <v>1636.1</v>
      </c>
      <c r="D56" s="50">
        <v>31.8</v>
      </c>
      <c r="E56" s="49">
        <v>0</v>
      </c>
      <c r="F56" s="48">
        <f t="shared" si="3"/>
        <v>1.9436464763767496</v>
      </c>
      <c r="G56" s="48" t="e">
        <f>D56/B56%</f>
        <v>#DIV/0!</v>
      </c>
    </row>
    <row r="57" spans="1:7" ht="12.75" customHeight="1" hidden="1">
      <c r="A57" s="23" t="s">
        <v>64</v>
      </c>
      <c r="B57" s="44">
        <v>0</v>
      </c>
      <c r="C57" s="44">
        <v>0</v>
      </c>
      <c r="D57" s="44">
        <v>0</v>
      </c>
      <c r="E57" s="52"/>
      <c r="F57" s="48"/>
      <c r="G57" s="48"/>
    </row>
    <row r="58" spans="1:7" ht="63" customHeight="1" hidden="1">
      <c r="A58" s="22" t="s">
        <v>70</v>
      </c>
      <c r="B58" s="50"/>
      <c r="C58" s="50"/>
      <c r="D58" s="50"/>
      <c r="E58" s="52"/>
      <c r="F58" s="48" t="e">
        <f t="shared" si="3"/>
        <v>#DIV/0!</v>
      </c>
      <c r="G58" s="48"/>
    </row>
    <row r="59" spans="1:7" s="7" customFormat="1" ht="40.5" customHeight="1">
      <c r="A59" s="26" t="s">
        <v>80</v>
      </c>
      <c r="B59" s="44">
        <f>B60</f>
        <v>-2548.9</v>
      </c>
      <c r="C59" s="44">
        <f>C60</f>
        <v>0</v>
      </c>
      <c r="D59" s="44">
        <f>D60</f>
        <v>-2548.9</v>
      </c>
      <c r="E59" s="49"/>
      <c r="F59" s="48" t="e">
        <f t="shared" si="3"/>
        <v>#DIV/0!</v>
      </c>
      <c r="G59" s="48">
        <f>D59/B59%</f>
        <v>100</v>
      </c>
    </row>
    <row r="60" spans="1:7" s="7" customFormat="1" ht="33" customHeight="1">
      <c r="A60" s="27" t="s">
        <v>81</v>
      </c>
      <c r="B60" s="50">
        <v>-2548.9</v>
      </c>
      <c r="C60" s="50"/>
      <c r="D60" s="50">
        <v>-2548.9</v>
      </c>
      <c r="E60" s="49"/>
      <c r="F60" s="48"/>
      <c r="G60" s="48">
        <f>D60/B60%</f>
        <v>100</v>
      </c>
    </row>
    <row r="61" spans="1:7" s="7" customFormat="1" ht="13.5" customHeight="1">
      <c r="A61" s="26" t="s">
        <v>64</v>
      </c>
      <c r="B61" s="44">
        <v>0</v>
      </c>
      <c r="C61" s="44"/>
      <c r="D61" s="44">
        <v>0</v>
      </c>
      <c r="E61" s="49"/>
      <c r="F61" s="48"/>
      <c r="G61" s="48">
        <v>0</v>
      </c>
    </row>
    <row r="62" spans="1:7" s="7" customFormat="1" ht="15" customHeight="1">
      <c r="A62" s="27" t="s">
        <v>94</v>
      </c>
      <c r="B62" s="50">
        <v>0</v>
      </c>
      <c r="C62" s="50"/>
      <c r="D62" s="50">
        <v>0</v>
      </c>
      <c r="E62" s="49"/>
      <c r="F62" s="48"/>
      <c r="G62" s="48">
        <v>0</v>
      </c>
    </row>
    <row r="63" spans="1:7" ht="12.75">
      <c r="A63" s="28" t="s">
        <v>32</v>
      </c>
      <c r="B63" s="44">
        <f>B64</f>
        <v>1955.5</v>
      </c>
      <c r="C63" s="44" t="e">
        <f>C64</f>
        <v>#REF!</v>
      </c>
      <c r="D63" s="44">
        <f>D64</f>
        <v>1469.3</v>
      </c>
      <c r="E63" s="49"/>
      <c r="F63" s="48" t="e">
        <f t="shared" si="3"/>
        <v>#REF!</v>
      </c>
      <c r="G63" s="48">
        <f t="shared" si="4"/>
        <v>75.13679365891076</v>
      </c>
    </row>
    <row r="64" spans="1:7" ht="33" customHeight="1">
      <c r="A64" s="28" t="s">
        <v>33</v>
      </c>
      <c r="B64" s="45">
        <f>B65+B68+B82</f>
        <v>1955.5</v>
      </c>
      <c r="C64" s="45" t="e">
        <f>C65+#REF!+C68+C82</f>
        <v>#REF!</v>
      </c>
      <c r="D64" s="45">
        <f>D65+D68+D82</f>
        <v>1469.3</v>
      </c>
      <c r="E64" s="45" t="e">
        <f>E66+#REF!+E68+E82</f>
        <v>#REF!</v>
      </c>
      <c r="F64" s="48" t="e">
        <f t="shared" si="3"/>
        <v>#REF!</v>
      </c>
      <c r="G64" s="48">
        <f t="shared" si="4"/>
        <v>75.13679365891076</v>
      </c>
    </row>
    <row r="65" spans="1:7" ht="24.75" customHeight="1">
      <c r="A65" s="29" t="s">
        <v>71</v>
      </c>
      <c r="B65" s="45">
        <f>B66</f>
        <v>1327.3</v>
      </c>
      <c r="C65" s="45" t="e">
        <f>C66+#REF!</f>
        <v>#REF!</v>
      </c>
      <c r="D65" s="45">
        <f>D66</f>
        <v>1327.3</v>
      </c>
      <c r="E65" s="45"/>
      <c r="F65" s="48"/>
      <c r="G65" s="48">
        <f t="shared" si="4"/>
        <v>100</v>
      </c>
    </row>
    <row r="66" spans="1:7" ht="24">
      <c r="A66" s="23" t="s">
        <v>71</v>
      </c>
      <c r="B66" s="45">
        <f>B67</f>
        <v>1327.3</v>
      </c>
      <c r="C66" s="45" t="e">
        <f>C67+#REF!+#REF!</f>
        <v>#REF!</v>
      </c>
      <c r="D66" s="45">
        <f>D67</f>
        <v>1327.3</v>
      </c>
      <c r="E66" s="49"/>
      <c r="F66" s="48" t="e">
        <f t="shared" si="3"/>
        <v>#REF!</v>
      </c>
      <c r="G66" s="48">
        <f t="shared" si="4"/>
        <v>100</v>
      </c>
    </row>
    <row r="67" spans="1:7" s="10" customFormat="1" ht="17.25" customHeight="1">
      <c r="A67" s="22" t="s">
        <v>91</v>
      </c>
      <c r="B67" s="50">
        <v>1327.3</v>
      </c>
      <c r="C67" s="50">
        <v>38715.6</v>
      </c>
      <c r="D67" s="50">
        <v>1327.3</v>
      </c>
      <c r="E67" s="49" t="e">
        <f>D67/#REF!%</f>
        <v>#REF!</v>
      </c>
      <c r="F67" s="48">
        <f t="shared" si="3"/>
        <v>3.428333798262199</v>
      </c>
      <c r="G67" s="48">
        <f t="shared" si="4"/>
        <v>100</v>
      </c>
    </row>
    <row r="68" spans="1:7" ht="27.75" customHeight="1">
      <c r="A68" s="23" t="s">
        <v>59</v>
      </c>
      <c r="B68" s="45">
        <f>B69+B80</f>
        <v>60.1</v>
      </c>
      <c r="C68" s="45" t="e">
        <f>C69+#REF!+C70+C71+C72+C73+C74+C75+C76+C77+C78+C79+C81</f>
        <v>#REF!</v>
      </c>
      <c r="D68" s="45">
        <f>D69+D80</f>
        <v>60.1</v>
      </c>
      <c r="E68" s="49">
        <v>0</v>
      </c>
      <c r="F68" s="48" t="e">
        <f t="shared" si="3"/>
        <v>#REF!</v>
      </c>
      <c r="G68" s="48">
        <f t="shared" si="4"/>
        <v>100</v>
      </c>
    </row>
    <row r="69" spans="1:7" ht="32.25" customHeight="1">
      <c r="A69" s="30" t="s">
        <v>92</v>
      </c>
      <c r="B69" s="50">
        <v>59.9</v>
      </c>
      <c r="C69" s="50"/>
      <c r="D69" s="50">
        <v>59.9</v>
      </c>
      <c r="E69" s="49"/>
      <c r="F69" s="48"/>
      <c r="G69" s="48">
        <f t="shared" si="4"/>
        <v>100</v>
      </c>
    </row>
    <row r="70" spans="1:7" ht="40.5" customHeight="1" hidden="1">
      <c r="A70" s="31" t="s">
        <v>82</v>
      </c>
      <c r="B70" s="50">
        <v>27.8</v>
      </c>
      <c r="C70" s="50"/>
      <c r="D70" s="50">
        <v>0.6</v>
      </c>
      <c r="E70" s="49"/>
      <c r="F70" s="48"/>
      <c r="G70" s="48">
        <f t="shared" si="4"/>
        <v>2.158273381294964</v>
      </c>
    </row>
    <row r="71" spans="1:7" ht="43.5" customHeight="1" hidden="1">
      <c r="A71" s="24" t="s">
        <v>72</v>
      </c>
      <c r="B71" s="50">
        <v>231.6</v>
      </c>
      <c r="C71" s="50">
        <v>273.9</v>
      </c>
      <c r="D71" s="50">
        <v>57.4</v>
      </c>
      <c r="E71" s="47"/>
      <c r="F71" s="48">
        <f t="shared" si="3"/>
        <v>20.956553486673968</v>
      </c>
      <c r="G71" s="48">
        <f t="shared" si="4"/>
        <v>24.784110535405873</v>
      </c>
    </row>
    <row r="72" spans="1:7" ht="35.25" customHeight="1" hidden="1">
      <c r="A72" s="32" t="s">
        <v>83</v>
      </c>
      <c r="B72" s="50">
        <v>406.6</v>
      </c>
      <c r="C72" s="50"/>
      <c r="D72" s="50">
        <v>0</v>
      </c>
      <c r="E72" s="47"/>
      <c r="F72" s="48"/>
      <c r="G72" s="48">
        <f t="shared" si="4"/>
        <v>0</v>
      </c>
    </row>
    <row r="73" spans="1:7" ht="27" customHeight="1" hidden="1">
      <c r="A73" s="22" t="s">
        <v>47</v>
      </c>
      <c r="B73" s="50">
        <v>3710.3</v>
      </c>
      <c r="C73" s="50">
        <v>3997.6</v>
      </c>
      <c r="D73" s="50">
        <v>849</v>
      </c>
      <c r="E73" s="47"/>
      <c r="F73" s="48">
        <f t="shared" si="3"/>
        <v>21.237742645587353</v>
      </c>
      <c r="G73" s="48">
        <f t="shared" si="4"/>
        <v>22.882246718594182</v>
      </c>
    </row>
    <row r="74" spans="1:7" ht="28.5" customHeight="1" hidden="1">
      <c r="A74" s="22" t="s">
        <v>55</v>
      </c>
      <c r="B74" s="50">
        <v>14803.8</v>
      </c>
      <c r="C74" s="50">
        <v>5214.2</v>
      </c>
      <c r="D74" s="50">
        <v>3843.9</v>
      </c>
      <c r="E74" s="47"/>
      <c r="F74" s="48">
        <f t="shared" si="3"/>
        <v>73.71984197000499</v>
      </c>
      <c r="G74" s="48">
        <f t="shared" si="4"/>
        <v>25.96563044623678</v>
      </c>
    </row>
    <row r="75" spans="1:7" ht="53.25" customHeight="1" hidden="1">
      <c r="A75" s="24" t="s">
        <v>73</v>
      </c>
      <c r="B75" s="50">
        <v>7504.8</v>
      </c>
      <c r="C75" s="50">
        <v>2402.4</v>
      </c>
      <c r="D75" s="50">
        <v>0</v>
      </c>
      <c r="E75" s="47"/>
      <c r="F75" s="48">
        <f t="shared" si="3"/>
        <v>0</v>
      </c>
      <c r="G75" s="48">
        <f t="shared" si="4"/>
        <v>0</v>
      </c>
    </row>
    <row r="76" spans="1:7" ht="36" hidden="1">
      <c r="A76" s="24" t="s">
        <v>74</v>
      </c>
      <c r="B76" s="50">
        <v>7481.6</v>
      </c>
      <c r="C76" s="50">
        <v>4294.4</v>
      </c>
      <c r="D76" s="50">
        <v>2109.5</v>
      </c>
      <c r="E76" s="47"/>
      <c r="F76" s="48">
        <f t="shared" si="3"/>
        <v>49.12211251862892</v>
      </c>
      <c r="G76" s="48">
        <f t="shared" si="4"/>
        <v>28.195840461933276</v>
      </c>
    </row>
    <row r="77" spans="1:7" ht="48" hidden="1">
      <c r="A77" s="22" t="s">
        <v>75</v>
      </c>
      <c r="B77" s="50">
        <v>1267.2</v>
      </c>
      <c r="C77" s="50">
        <v>1060</v>
      </c>
      <c r="D77" s="50">
        <v>0</v>
      </c>
      <c r="E77" s="47"/>
      <c r="F77" s="48">
        <f t="shared" si="3"/>
        <v>0</v>
      </c>
      <c r="G77" s="48">
        <f t="shared" si="4"/>
        <v>0</v>
      </c>
    </row>
    <row r="78" spans="1:7" ht="48" customHeight="1" hidden="1">
      <c r="A78" s="33" t="s">
        <v>84</v>
      </c>
      <c r="B78" s="50">
        <v>552</v>
      </c>
      <c r="C78" s="50"/>
      <c r="D78" s="50">
        <v>132.4</v>
      </c>
      <c r="E78" s="47"/>
      <c r="F78" s="48"/>
      <c r="G78" s="48">
        <f t="shared" si="4"/>
        <v>23.985507246376816</v>
      </c>
    </row>
    <row r="79" spans="1:7" ht="18.75" customHeight="1" hidden="1">
      <c r="A79" s="22" t="s">
        <v>63</v>
      </c>
      <c r="B79" s="50">
        <v>1813.5</v>
      </c>
      <c r="C79" s="50">
        <v>2195.7</v>
      </c>
      <c r="D79" s="50">
        <v>437.3</v>
      </c>
      <c r="E79" s="47"/>
      <c r="F79" s="48">
        <f>D79/C79%</f>
        <v>19.91619984515189</v>
      </c>
      <c r="G79" s="48">
        <f>D79/B79%</f>
        <v>24.113592500689272</v>
      </c>
    </row>
    <row r="80" spans="1:7" ht="12.75">
      <c r="A80" s="23" t="s">
        <v>34</v>
      </c>
      <c r="B80" s="44">
        <f>B81</f>
        <v>0.2</v>
      </c>
      <c r="C80" s="44">
        <f>C81</f>
        <v>126981.3</v>
      </c>
      <c r="D80" s="44">
        <f>D81</f>
        <v>0.2</v>
      </c>
      <c r="E80" s="47"/>
      <c r="F80" s="48">
        <f aca="true" t="shared" si="6" ref="F80:F89">D80/C80%</f>
        <v>0.0001575035064218117</v>
      </c>
      <c r="G80" s="48">
        <f aca="true" t="shared" si="7" ref="G80:G89">D80/B80%</f>
        <v>100</v>
      </c>
    </row>
    <row r="81" spans="1:7" ht="15.75" customHeight="1">
      <c r="A81" s="22" t="s">
        <v>93</v>
      </c>
      <c r="B81" s="50">
        <v>0.2</v>
      </c>
      <c r="C81" s="50">
        <v>126981.3</v>
      </c>
      <c r="D81" s="50">
        <v>0.2</v>
      </c>
      <c r="E81" s="47"/>
      <c r="F81" s="48">
        <f t="shared" si="6"/>
        <v>0.0001575035064218117</v>
      </c>
      <c r="G81" s="48">
        <f t="shared" si="7"/>
        <v>100</v>
      </c>
    </row>
    <row r="82" spans="1:7" ht="18.75" customHeight="1">
      <c r="A82" s="19" t="s">
        <v>56</v>
      </c>
      <c r="B82" s="45">
        <f>B83</f>
        <v>568.1</v>
      </c>
      <c r="C82" s="45">
        <f>C83+C84+C85</f>
        <v>89694.59999999999</v>
      </c>
      <c r="D82" s="45">
        <f>D83</f>
        <v>81.9</v>
      </c>
      <c r="E82" s="45">
        <f>E83+E85</f>
        <v>0</v>
      </c>
      <c r="F82" s="48">
        <f t="shared" si="6"/>
        <v>0.09130984473981713</v>
      </c>
      <c r="G82" s="48">
        <f t="shared" si="7"/>
        <v>14.416475972540047</v>
      </c>
    </row>
    <row r="83" spans="1:7" ht="13.5" customHeight="1">
      <c r="A83" s="22" t="s">
        <v>60</v>
      </c>
      <c r="B83" s="51">
        <v>568.1</v>
      </c>
      <c r="C83" s="51">
        <v>78317.4</v>
      </c>
      <c r="D83" s="51">
        <v>81.9</v>
      </c>
      <c r="E83" s="47"/>
      <c r="F83" s="48">
        <f t="shared" si="6"/>
        <v>0.10457446238000752</v>
      </c>
      <c r="G83" s="48">
        <f t="shared" si="7"/>
        <v>14.416475972540047</v>
      </c>
    </row>
    <row r="84" spans="1:7" ht="49.5" customHeight="1" hidden="1">
      <c r="A84" s="34" t="s">
        <v>85</v>
      </c>
      <c r="B84" s="51">
        <v>1875.6</v>
      </c>
      <c r="C84" s="51"/>
      <c r="D84" s="51">
        <v>376.9</v>
      </c>
      <c r="E84" s="47"/>
      <c r="F84" s="48"/>
      <c r="G84" s="48">
        <f t="shared" si="7"/>
        <v>20.09490296438473</v>
      </c>
    </row>
    <row r="85" spans="1:7" ht="40.5" customHeight="1" hidden="1">
      <c r="A85" s="35" t="s">
        <v>86</v>
      </c>
      <c r="B85" s="50">
        <v>97.4</v>
      </c>
      <c r="C85" s="50">
        <v>11377.2</v>
      </c>
      <c r="D85" s="50">
        <v>0</v>
      </c>
      <c r="E85" s="47"/>
      <c r="F85" s="48">
        <f t="shared" si="6"/>
        <v>0</v>
      </c>
      <c r="G85" s="48">
        <f t="shared" si="7"/>
        <v>0</v>
      </c>
    </row>
    <row r="86" spans="1:7" ht="9" customHeight="1" hidden="1">
      <c r="A86" s="20" t="s">
        <v>35</v>
      </c>
      <c r="B86" s="50"/>
      <c r="C86" s="50"/>
      <c r="D86" s="50"/>
      <c r="E86" s="47"/>
      <c r="F86" s="48" t="e">
        <f t="shared" si="6"/>
        <v>#DIV/0!</v>
      </c>
      <c r="G86" s="48" t="e">
        <f t="shared" si="7"/>
        <v>#DIV/0!</v>
      </c>
    </row>
    <row r="87" spans="1:7" ht="10.5" customHeight="1" hidden="1">
      <c r="A87" s="36"/>
      <c r="B87" s="44"/>
      <c r="C87" s="44"/>
      <c r="D87" s="44"/>
      <c r="E87" s="52"/>
      <c r="F87" s="48" t="e">
        <f t="shared" si="6"/>
        <v>#DIV/0!</v>
      </c>
      <c r="G87" s="48" t="e">
        <f t="shared" si="7"/>
        <v>#DIV/0!</v>
      </c>
    </row>
    <row r="88" spans="1:7" ht="19.5" customHeight="1">
      <c r="A88" s="37" t="s">
        <v>36</v>
      </c>
      <c r="B88" s="45">
        <f>B7+B63</f>
        <v>6480.599999999999</v>
      </c>
      <c r="C88" s="45" t="e">
        <f>C7+C63</f>
        <v>#REF!</v>
      </c>
      <c r="D88" s="45">
        <f>D7+D63</f>
        <v>2825.3</v>
      </c>
      <c r="E88" s="45">
        <f>E7+E63</f>
        <v>0</v>
      </c>
      <c r="F88" s="45" t="e">
        <f>F7+F63</f>
        <v>#REF!</v>
      </c>
      <c r="G88" s="48">
        <f t="shared" si="7"/>
        <v>43.59627195012808</v>
      </c>
    </row>
    <row r="89" spans="1:7" ht="0.75" customHeight="1">
      <c r="A89" s="15"/>
      <c r="B89" s="13"/>
      <c r="C89" s="13"/>
      <c r="D89" s="13"/>
      <c r="E89" s="12"/>
      <c r="F89" s="14" t="e">
        <f t="shared" si="6"/>
        <v>#DIV/0!</v>
      </c>
      <c r="G89" s="14" t="e">
        <f t="shared" si="7"/>
        <v>#DIV/0!</v>
      </c>
    </row>
    <row r="90" spans="1:7" ht="76.5" customHeight="1" hidden="1">
      <c r="A90" s="59" t="s">
        <v>39</v>
      </c>
      <c r="B90" s="59"/>
      <c r="C90" s="59"/>
      <c r="D90" s="59"/>
      <c r="E90" s="59"/>
      <c r="F90" s="59"/>
      <c r="G90" s="59"/>
    </row>
    <row r="91" spans="1:7" ht="16.5" customHeight="1" hidden="1">
      <c r="A91" s="14" t="s">
        <v>5</v>
      </c>
      <c r="B91" s="14" t="s">
        <v>19</v>
      </c>
      <c r="C91" s="14" t="s">
        <v>38</v>
      </c>
      <c r="D91" s="14" t="s">
        <v>37</v>
      </c>
      <c r="E91" s="14" t="s">
        <v>0</v>
      </c>
      <c r="F91" s="14" t="s">
        <v>42</v>
      </c>
      <c r="G91" s="14" t="s">
        <v>1</v>
      </c>
    </row>
    <row r="92" spans="1:7" ht="14.25" customHeight="1">
      <c r="A92" s="15" t="s">
        <v>6</v>
      </c>
      <c r="B92" s="12"/>
      <c r="C92" s="12"/>
      <c r="D92" s="12"/>
      <c r="E92" s="12"/>
      <c r="F92" s="13"/>
      <c r="G92" s="13"/>
    </row>
    <row r="93" spans="1:7" ht="12.75" customHeight="1">
      <c r="A93" s="15" t="s">
        <v>12</v>
      </c>
      <c r="B93" s="53">
        <f>B94+B96+B97+B99+B95</f>
        <v>2993.4999999999995</v>
      </c>
      <c r="C93" s="53">
        <f>SUM(C94:C99)</f>
        <v>16271.1</v>
      </c>
      <c r="D93" s="53">
        <f>D94+D96+D97+D99+D95</f>
        <v>1296.3</v>
      </c>
      <c r="E93" s="49"/>
      <c r="F93" s="48">
        <f>D93/C93%</f>
        <v>7.966886074082268</v>
      </c>
      <c r="G93" s="48">
        <f>D93/B93%</f>
        <v>43.30382495406715</v>
      </c>
    </row>
    <row r="94" spans="1:7" ht="27" customHeight="1">
      <c r="A94" s="38" t="s">
        <v>76</v>
      </c>
      <c r="B94" s="54">
        <v>688.7</v>
      </c>
      <c r="C94" s="55">
        <v>780.2</v>
      </c>
      <c r="D94" s="55">
        <v>274.8</v>
      </c>
      <c r="E94" s="47"/>
      <c r="F94" s="48">
        <f>D94/C94%</f>
        <v>35.22173801589336</v>
      </c>
      <c r="G94" s="48">
        <f aca="true" t="shared" si="8" ref="G94:G120">D94/B94%</f>
        <v>39.901263249600696</v>
      </c>
    </row>
    <row r="95" spans="1:7" ht="38.25" customHeight="1">
      <c r="A95" s="38" t="s">
        <v>96</v>
      </c>
      <c r="B95" s="54">
        <v>15.6</v>
      </c>
      <c r="C95" s="55"/>
      <c r="D95" s="55">
        <v>6.2</v>
      </c>
      <c r="E95" s="47"/>
      <c r="F95" s="48"/>
      <c r="G95" s="48">
        <f t="shared" si="8"/>
        <v>39.743589743589745</v>
      </c>
    </row>
    <row r="96" spans="1:7" ht="36.75" customHeight="1">
      <c r="A96" s="39" t="s">
        <v>77</v>
      </c>
      <c r="B96" s="54">
        <v>2190.2</v>
      </c>
      <c r="C96" s="55">
        <v>12518.3</v>
      </c>
      <c r="D96" s="55">
        <v>966.5</v>
      </c>
      <c r="E96" s="47"/>
      <c r="F96" s="48">
        <f>D96/C96%</f>
        <v>7.720696899738783</v>
      </c>
      <c r="G96" s="48">
        <f t="shared" si="8"/>
        <v>44.12839010136061</v>
      </c>
    </row>
    <row r="97" spans="1:7" ht="14.25" customHeight="1">
      <c r="A97" s="17" t="s">
        <v>102</v>
      </c>
      <c r="B97" s="55">
        <v>20</v>
      </c>
      <c r="C97" s="55">
        <v>0</v>
      </c>
      <c r="D97" s="55">
        <v>0</v>
      </c>
      <c r="E97" s="47"/>
      <c r="F97" s="48"/>
      <c r="G97" s="48">
        <f t="shared" si="8"/>
        <v>0</v>
      </c>
    </row>
    <row r="98" spans="1:7" ht="14.25" customHeight="1" hidden="1">
      <c r="A98" s="17" t="s">
        <v>13</v>
      </c>
      <c r="B98" s="55">
        <v>0</v>
      </c>
      <c r="C98" s="55">
        <v>0</v>
      </c>
      <c r="D98" s="55">
        <v>0</v>
      </c>
      <c r="E98" s="47"/>
      <c r="F98" s="48"/>
      <c r="G98" s="48"/>
    </row>
    <row r="99" spans="1:7" ht="14.25" customHeight="1">
      <c r="A99" s="17" t="s">
        <v>7</v>
      </c>
      <c r="B99" s="55">
        <v>79</v>
      </c>
      <c r="C99" s="55">
        <v>2972.6</v>
      </c>
      <c r="D99" s="55">
        <v>48.8</v>
      </c>
      <c r="E99" s="49"/>
      <c r="F99" s="48">
        <f>D99/C99%</f>
        <v>1.6416604992262664</v>
      </c>
      <c r="G99" s="48">
        <f t="shared" si="8"/>
        <v>61.77215189873417</v>
      </c>
    </row>
    <row r="100" spans="1:7" ht="12" customHeight="1" hidden="1">
      <c r="A100" s="40" t="s">
        <v>41</v>
      </c>
      <c r="B100" s="56">
        <f>SUM(B101:B101)</f>
        <v>0</v>
      </c>
      <c r="C100" s="56">
        <f>SUM(C101:C101)</f>
        <v>0</v>
      </c>
      <c r="D100" s="56">
        <f>SUM(D101:D101)</f>
        <v>0</v>
      </c>
      <c r="E100" s="52"/>
      <c r="F100" s="57"/>
      <c r="G100" s="57"/>
    </row>
    <row r="101" spans="1:7" s="11" customFormat="1" ht="12" customHeight="1" hidden="1">
      <c r="A101" s="17" t="s">
        <v>40</v>
      </c>
      <c r="B101" s="55"/>
      <c r="C101" s="55"/>
      <c r="D101" s="55"/>
      <c r="E101" s="49"/>
      <c r="F101" s="48"/>
      <c r="G101" s="48"/>
    </row>
    <row r="102" spans="1:7" s="11" customFormat="1" ht="12" customHeight="1">
      <c r="A102" s="40" t="s">
        <v>41</v>
      </c>
      <c r="B102" s="55">
        <f>B103</f>
        <v>59.9</v>
      </c>
      <c r="C102" s="55"/>
      <c r="D102" s="55">
        <f>D103</f>
        <v>26.1</v>
      </c>
      <c r="E102" s="49"/>
      <c r="F102" s="48"/>
      <c r="G102" s="48">
        <f t="shared" si="8"/>
        <v>43.57262103505843</v>
      </c>
    </row>
    <row r="103" spans="1:7" s="11" customFormat="1" ht="12" customHeight="1">
      <c r="A103" s="17" t="s">
        <v>40</v>
      </c>
      <c r="B103" s="55">
        <v>59.9</v>
      </c>
      <c r="C103" s="55"/>
      <c r="D103" s="55">
        <v>26.1</v>
      </c>
      <c r="E103" s="49"/>
      <c r="F103" s="48"/>
      <c r="G103" s="48">
        <f t="shared" si="8"/>
        <v>43.57262103505843</v>
      </c>
    </row>
    <row r="104" spans="1:7" s="11" customFormat="1" ht="28.5" customHeight="1">
      <c r="A104" s="40" t="s">
        <v>14</v>
      </c>
      <c r="B104" s="55">
        <f>B105</f>
        <v>136.8</v>
      </c>
      <c r="C104" s="55">
        <f>C105</f>
        <v>0</v>
      </c>
      <c r="D104" s="55">
        <f>D105</f>
        <v>84.1</v>
      </c>
      <c r="E104" s="49"/>
      <c r="F104" s="48"/>
      <c r="G104" s="48">
        <f t="shared" si="8"/>
        <v>61.476608187134495</v>
      </c>
    </row>
    <row r="105" spans="1:7" s="11" customFormat="1" ht="27.75" customHeight="1">
      <c r="A105" s="17" t="s">
        <v>97</v>
      </c>
      <c r="B105" s="55">
        <v>136.8</v>
      </c>
      <c r="C105" s="55"/>
      <c r="D105" s="55">
        <v>84.1</v>
      </c>
      <c r="E105" s="49"/>
      <c r="F105" s="48"/>
      <c r="G105" s="48">
        <f t="shared" si="8"/>
        <v>61.476608187134495</v>
      </c>
    </row>
    <row r="106" spans="1:7" ht="14.25" customHeight="1">
      <c r="A106" s="40" t="s">
        <v>15</v>
      </c>
      <c r="B106" s="53">
        <f>B107</f>
        <v>247.8</v>
      </c>
      <c r="C106" s="53" t="e">
        <f>#REF!+#REF!+#REF!+#REF!+C107</f>
        <v>#REF!</v>
      </c>
      <c r="D106" s="53">
        <f>D107</f>
        <v>39.7</v>
      </c>
      <c r="E106" s="47"/>
      <c r="F106" s="48" t="e">
        <f>D106/C106%</f>
        <v>#REF!</v>
      </c>
      <c r="G106" s="48">
        <f t="shared" si="8"/>
        <v>16.020984665052463</v>
      </c>
    </row>
    <row r="107" spans="1:7" ht="15" customHeight="1">
      <c r="A107" s="17" t="s">
        <v>100</v>
      </c>
      <c r="B107" s="55">
        <v>247.8</v>
      </c>
      <c r="C107" s="55">
        <v>0</v>
      </c>
      <c r="D107" s="55">
        <v>39.7</v>
      </c>
      <c r="E107" s="47"/>
      <c r="F107" s="48"/>
      <c r="G107" s="48">
        <f t="shared" si="8"/>
        <v>16.020984665052463</v>
      </c>
    </row>
    <row r="108" spans="1:7" ht="15" customHeight="1">
      <c r="A108" s="40" t="s">
        <v>16</v>
      </c>
      <c r="B108" s="53">
        <f>B109+B111+B110</f>
        <v>864.7</v>
      </c>
      <c r="C108" s="53"/>
      <c r="D108" s="53">
        <f>D109+D111+D110</f>
        <v>223.5</v>
      </c>
      <c r="E108" s="49"/>
      <c r="F108" s="48"/>
      <c r="G108" s="48">
        <f t="shared" si="8"/>
        <v>25.847114606221812</v>
      </c>
    </row>
    <row r="109" spans="1:7" ht="15" customHeight="1" hidden="1">
      <c r="A109" s="17" t="s">
        <v>8</v>
      </c>
      <c r="B109" s="55"/>
      <c r="C109" s="55"/>
      <c r="D109" s="55"/>
      <c r="E109" s="47"/>
      <c r="F109" s="48"/>
      <c r="G109" s="48" t="e">
        <f t="shared" si="8"/>
        <v>#DIV/0!</v>
      </c>
    </row>
    <row r="110" spans="1:7" ht="15" customHeight="1">
      <c r="A110" s="17" t="s">
        <v>9</v>
      </c>
      <c r="B110" s="55">
        <v>462.2</v>
      </c>
      <c r="C110" s="55"/>
      <c r="D110" s="55">
        <v>89</v>
      </c>
      <c r="E110" s="47"/>
      <c r="F110" s="48"/>
      <c r="G110" s="48">
        <f t="shared" si="8"/>
        <v>19.255733448723497</v>
      </c>
    </row>
    <row r="111" spans="1:7" ht="15" customHeight="1">
      <c r="A111" s="17" t="s">
        <v>61</v>
      </c>
      <c r="B111" s="55">
        <v>402.5</v>
      </c>
      <c r="C111" s="55"/>
      <c r="D111" s="55">
        <v>134.5</v>
      </c>
      <c r="E111" s="47"/>
      <c r="F111" s="48"/>
      <c r="G111" s="48">
        <f t="shared" si="8"/>
        <v>33.41614906832298</v>
      </c>
    </row>
    <row r="112" spans="1:7" ht="15" customHeight="1">
      <c r="A112" s="40" t="s">
        <v>98</v>
      </c>
      <c r="B112" s="53">
        <f>B113</f>
        <v>2501</v>
      </c>
      <c r="C112" s="53">
        <f>SUM(C113:C113)</f>
        <v>3668</v>
      </c>
      <c r="D112" s="53">
        <f>SUM(D113:D113)</f>
        <v>1038.9</v>
      </c>
      <c r="E112" s="47"/>
      <c r="F112" s="48">
        <f aca="true" t="shared" si="9" ref="F112:F119">D112/C112%</f>
        <v>28.323336968375138</v>
      </c>
      <c r="G112" s="48">
        <f t="shared" si="8"/>
        <v>41.53938424630148</v>
      </c>
    </row>
    <row r="113" spans="1:7" ht="13.5" customHeight="1">
      <c r="A113" s="17" t="s">
        <v>10</v>
      </c>
      <c r="B113" s="55">
        <v>2501</v>
      </c>
      <c r="C113" s="55">
        <v>3668</v>
      </c>
      <c r="D113" s="55">
        <v>1038.9</v>
      </c>
      <c r="E113" s="47"/>
      <c r="F113" s="48">
        <f t="shared" si="9"/>
        <v>28.323336968375138</v>
      </c>
      <c r="G113" s="48">
        <f t="shared" si="8"/>
        <v>41.53938424630148</v>
      </c>
    </row>
    <row r="114" spans="1:7" ht="15.75" customHeight="1" hidden="1">
      <c r="A114" s="41" t="s">
        <v>78</v>
      </c>
      <c r="B114" s="53">
        <f>B115</f>
        <v>0</v>
      </c>
      <c r="C114" s="53" t="e">
        <f>#REF!+#REF!+#REF!+C115+#REF!</f>
        <v>#REF!</v>
      </c>
      <c r="D114" s="53">
        <f>D115</f>
        <v>0</v>
      </c>
      <c r="E114" s="47"/>
      <c r="F114" s="48" t="e">
        <f t="shared" si="9"/>
        <v>#REF!</v>
      </c>
      <c r="G114" s="48" t="e">
        <f t="shared" si="8"/>
        <v>#DIV/0!</v>
      </c>
    </row>
    <row r="115" spans="1:7" ht="15.75" customHeight="1" hidden="1">
      <c r="A115" s="17" t="s">
        <v>57</v>
      </c>
      <c r="B115" s="55">
        <v>0</v>
      </c>
      <c r="C115" s="55">
        <v>1702.7</v>
      </c>
      <c r="D115" s="55">
        <v>0</v>
      </c>
      <c r="E115" s="47"/>
      <c r="F115" s="48">
        <f t="shared" si="9"/>
        <v>0</v>
      </c>
      <c r="G115" s="48" t="e">
        <f t="shared" si="8"/>
        <v>#DIV/0!</v>
      </c>
    </row>
    <row r="116" spans="1:7" ht="13.5" customHeight="1" hidden="1">
      <c r="A116" s="40" t="s">
        <v>17</v>
      </c>
      <c r="B116" s="53">
        <f>B117</f>
        <v>0</v>
      </c>
      <c r="C116" s="53" t="e">
        <f>+#REF!+#REF!+C117+#REF!+#REF!</f>
        <v>#REF!</v>
      </c>
      <c r="D116" s="53">
        <f>D117</f>
        <v>0</v>
      </c>
      <c r="E116" s="47"/>
      <c r="F116" s="48" t="e">
        <f t="shared" si="9"/>
        <v>#REF!</v>
      </c>
      <c r="G116" s="48" t="e">
        <f t="shared" si="8"/>
        <v>#DIV/0!</v>
      </c>
    </row>
    <row r="117" spans="1:7" ht="15.75" customHeight="1" hidden="1">
      <c r="A117" s="17" t="s">
        <v>11</v>
      </c>
      <c r="B117" s="55">
        <v>0</v>
      </c>
      <c r="C117" s="55">
        <v>54144.9</v>
      </c>
      <c r="D117" s="55">
        <v>0</v>
      </c>
      <c r="E117" s="47"/>
      <c r="F117" s="48">
        <f t="shared" si="9"/>
        <v>0</v>
      </c>
      <c r="G117" s="48" t="e">
        <f t="shared" si="8"/>
        <v>#DIV/0!</v>
      </c>
    </row>
    <row r="118" spans="1:7" ht="18.75" customHeight="1" hidden="1">
      <c r="A118" s="40" t="s">
        <v>18</v>
      </c>
      <c r="B118" s="53">
        <f>B119</f>
        <v>0</v>
      </c>
      <c r="C118" s="53" t="e">
        <f>#REF!+C119</f>
        <v>#REF!</v>
      </c>
      <c r="D118" s="53">
        <f>D119</f>
        <v>0</v>
      </c>
      <c r="E118" s="47"/>
      <c r="F118" s="48" t="e">
        <f t="shared" si="9"/>
        <v>#REF!</v>
      </c>
      <c r="G118" s="48" t="e">
        <f t="shared" si="8"/>
        <v>#DIV/0!</v>
      </c>
    </row>
    <row r="119" spans="1:7" ht="12.75" hidden="1">
      <c r="A119" s="17" t="s">
        <v>58</v>
      </c>
      <c r="B119" s="55">
        <v>0</v>
      </c>
      <c r="C119" s="55">
        <v>46344.7</v>
      </c>
      <c r="D119" s="55">
        <v>0</v>
      </c>
      <c r="E119" s="47"/>
      <c r="F119" s="48">
        <f t="shared" si="9"/>
        <v>0</v>
      </c>
      <c r="G119" s="48" t="e">
        <f t="shared" si="8"/>
        <v>#DIV/0!</v>
      </c>
    </row>
    <row r="120" spans="1:7" ht="12.75">
      <c r="A120" s="40" t="s">
        <v>20</v>
      </c>
      <c r="B120" s="53">
        <f>B118+B116+B114+B112+B108+B106+B102+B93+B104</f>
        <v>6803.7</v>
      </c>
      <c r="C120" s="53" t="e">
        <f>C118+C116+C114+C112+C108+C106+C102+C93+C104</f>
        <v>#REF!</v>
      </c>
      <c r="D120" s="53">
        <f>D118+D116+D114+D112+D108+D106+D102+D93+D104</f>
        <v>2708.6</v>
      </c>
      <c r="E120" s="53">
        <f>E118+E116+E114+E112+E108+E106+E102+E93+E104</f>
        <v>0</v>
      </c>
      <c r="F120" s="53" t="e">
        <f>F118+F116+F114+F112+F108+F106+F102+F93+F104</f>
        <v>#REF!</v>
      </c>
      <c r="G120" s="48">
        <f t="shared" si="8"/>
        <v>39.81069124153035</v>
      </c>
    </row>
    <row r="121" spans="1:7" ht="15" customHeight="1">
      <c r="A121" s="42" t="s">
        <v>62</v>
      </c>
      <c r="B121" s="47">
        <f>B88-B120</f>
        <v>-323.10000000000036</v>
      </c>
      <c r="C121" s="47" t="e">
        <f>C88-C120</f>
        <v>#REF!</v>
      </c>
      <c r="D121" s="47">
        <f>D88-D120</f>
        <v>116.70000000000027</v>
      </c>
      <c r="E121" s="47">
        <f>E88-E120</f>
        <v>0</v>
      </c>
      <c r="F121" s="48" t="e">
        <f>D121/C121%</f>
        <v>#REF!</v>
      </c>
      <c r="G121" s="48"/>
    </row>
  </sheetData>
  <sheetProtection/>
  <mergeCells count="3">
    <mergeCell ref="A5:G5"/>
    <mergeCell ref="A90:G90"/>
    <mergeCell ref="B1:G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su</cp:lastModifiedBy>
  <cp:lastPrinted>2013-10-21T10:21:48Z</cp:lastPrinted>
  <dcterms:created xsi:type="dcterms:W3CDTF">2005-03-31T08:38:10Z</dcterms:created>
  <dcterms:modified xsi:type="dcterms:W3CDTF">2013-10-21T10:21:50Z</dcterms:modified>
  <cp:category/>
  <cp:version/>
  <cp:contentType/>
  <cp:contentStatus/>
</cp:coreProperties>
</file>